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<sst xmlns="http://schemas.openxmlformats.org/spreadsheetml/2006/main" count="64" uniqueCount="18">
  <si>
    <t>LEO Orbit</t>
  </si>
  <si>
    <t>LOX/Kerosin</t>
  </si>
  <si>
    <t>LOX/LH2</t>
  </si>
  <si>
    <t>Fluchtgeschwindigekeit</t>
  </si>
  <si>
    <t>Startmasse Stufe 1</t>
  </si>
  <si>
    <t>Leergewicht Stufe 1</t>
  </si>
  <si>
    <t>spez. Impuls 1 Stufe</t>
  </si>
  <si>
    <t>Endgeschwindigkeit</t>
  </si>
  <si>
    <t>Startmasse Stufe 2</t>
  </si>
  <si>
    <t>Leergewicht Stufe 2</t>
  </si>
  <si>
    <t>spez. Impuls 2 Stufe</t>
  </si>
  <si>
    <t>Nutzlast</t>
  </si>
  <si>
    <t>v Leo</t>
  </si>
  <si>
    <t>Gesamtgewicht</t>
  </si>
  <si>
    <t>Nutzlastanteil</t>
  </si>
  <si>
    <t>GTO Orbit</t>
  </si>
  <si>
    <t>v GTO</t>
  </si>
  <si>
    <t>v Flucht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</si>
</sst>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1" sqref="E1"/>
    </sheetView>
  </sheetViews>
  <sheetFormatPr defaultColWidth="12.57421875" defaultRowHeight="12.75"/>
  <cols>
    <col min="1" max="1" width="21.57421875" style="0" customWidth="1"/>
    <col min="2" max="4" width="11.57421875" style="0" customWidth="1"/>
    <col min="5" max="5" width="21.421875" style="0" customWidth="1"/>
    <col min="6" max="16384" width="11.57421875" style="0" customWidth="1"/>
  </cols>
  <sheetData>
    <row r="1" spans="1:7" ht="12">
      <c r="A1" t="s">
        <v>0</v>
      </c>
      <c r="B1" s="1" t="s">
        <v>1</v>
      </c>
      <c r="C1" s="1" t="s">
        <v>2</v>
      </c>
      <c r="E1" t="s">
        <v>3</v>
      </c>
      <c r="F1" s="1" t="s">
        <v>1</v>
      </c>
      <c r="G1" s="1" t="s">
        <v>2</v>
      </c>
    </row>
    <row r="2" spans="1:7" ht="12">
      <c r="A2" t="s">
        <v>4</v>
      </c>
      <c r="B2">
        <v>350000</v>
      </c>
      <c r="C2">
        <v>112500</v>
      </c>
      <c r="E2" t="s">
        <v>4</v>
      </c>
      <c r="F2">
        <v>840000</v>
      </c>
      <c r="G2">
        <v>258000</v>
      </c>
    </row>
    <row r="3" spans="1:7" ht="12">
      <c r="A3" t="s">
        <v>5</v>
      </c>
      <c r="B3" s="2">
        <f>B2/13</f>
        <v>26923.076923076922</v>
      </c>
      <c r="C3" s="2">
        <f>C2/10</f>
        <v>11250</v>
      </c>
      <c r="E3" t="s">
        <v>5</v>
      </c>
      <c r="F3" s="2">
        <f>F2/13</f>
        <v>64615.38461538462</v>
      </c>
      <c r="G3" s="2">
        <f>G2/10</f>
        <v>25800</v>
      </c>
    </row>
    <row r="4" spans="1:7" ht="12">
      <c r="A4" t="s">
        <v>6</v>
      </c>
      <c r="B4">
        <v>3000</v>
      </c>
      <c r="C4">
        <v>4000</v>
      </c>
      <c r="E4" t="s">
        <v>6</v>
      </c>
      <c r="F4">
        <v>3000</v>
      </c>
      <c r="G4">
        <v>4000</v>
      </c>
    </row>
    <row r="5" spans="1:7" ht="12">
      <c r="A5" t="s">
        <v>7</v>
      </c>
      <c r="B5" s="2">
        <f>LN((B2+B6+B10)/(B3+B6+B10))*B4</f>
        <v>4626.392724488883</v>
      </c>
      <c r="C5" s="2">
        <f>LN((C2+C6+C10)/(C3+C6+C10))*C4</f>
        <v>3902.856609379823</v>
      </c>
      <c r="E5" t="s">
        <v>7</v>
      </c>
      <c r="F5" s="2">
        <f>LN((F2+F6+F10+F14)/(F3+F6+F10+F14))*F4</f>
        <v>3364.852088226591</v>
      </c>
      <c r="G5" s="2">
        <f>LN((G2+G6+G10+G14)/(G3+G6+G10+G14))*G4</f>
        <v>3987.598892177341</v>
      </c>
    </row>
    <row r="6" spans="1:7" ht="12">
      <c r="A6" t="s">
        <v>8</v>
      </c>
      <c r="B6">
        <v>51000</v>
      </c>
      <c r="C6">
        <v>40000</v>
      </c>
      <c r="E6" t="s">
        <v>8</v>
      </c>
      <c r="F6">
        <v>250000</v>
      </c>
      <c r="G6">
        <v>75000</v>
      </c>
    </row>
    <row r="7" spans="1:7" ht="12">
      <c r="A7" t="s">
        <v>9</v>
      </c>
      <c r="B7" s="2">
        <f>B6/13</f>
        <v>3923.076923076923</v>
      </c>
      <c r="C7" s="2">
        <f>C6/10</f>
        <v>4000</v>
      </c>
      <c r="E7" t="s">
        <v>9</v>
      </c>
      <c r="F7" s="2">
        <f>F6/13</f>
        <v>19230.76923076923</v>
      </c>
      <c r="G7" s="2">
        <f>G6/10</f>
        <v>7500</v>
      </c>
    </row>
    <row r="8" spans="1:7" ht="12">
      <c r="A8" t="s">
        <v>10</v>
      </c>
      <c r="B8">
        <v>3300</v>
      </c>
      <c r="C8">
        <v>4400</v>
      </c>
      <c r="E8" t="s">
        <v>10</v>
      </c>
      <c r="F8">
        <v>3300</v>
      </c>
      <c r="G8">
        <v>4400</v>
      </c>
    </row>
    <row r="9" spans="1:7" ht="12">
      <c r="A9" t="s">
        <v>7</v>
      </c>
      <c r="B9" s="2">
        <f>B8*LN((B6+B10)/(B7+B10))</f>
        <v>4875.176428217774</v>
      </c>
      <c r="C9" s="2">
        <f>C8*LN((C6+C10)/(C7+C10))</f>
        <v>5601.048973576705</v>
      </c>
      <c r="E9" t="s">
        <v>7</v>
      </c>
      <c r="F9" s="2">
        <f>LN((F6+F10+F14)/(F7+F10+F14))*F8</f>
        <v>4501.884993266255</v>
      </c>
      <c r="G9" s="2">
        <f>LN((G6+G10+G14)/(G7+G10+G14))*G8</f>
        <v>4184.295675392998</v>
      </c>
    </row>
    <row r="10" spans="1:7" ht="12">
      <c r="A10" t="s">
        <v>11</v>
      </c>
      <c r="B10">
        <v>10000</v>
      </c>
      <c r="C10">
        <v>10000</v>
      </c>
      <c r="E10" t="s">
        <v>8</v>
      </c>
      <c r="F10">
        <v>50000</v>
      </c>
      <c r="G10">
        <v>25000</v>
      </c>
    </row>
    <row r="11" spans="1:7" ht="12">
      <c r="A11" t="s">
        <v>12</v>
      </c>
      <c r="B11" s="2">
        <f>B9+B5</f>
        <v>9501.569152706656</v>
      </c>
      <c r="C11" s="2">
        <f>C9+C5</f>
        <v>9503.905582956528</v>
      </c>
      <c r="E11" t="s">
        <v>9</v>
      </c>
      <c r="F11" s="2">
        <f>F10/13</f>
        <v>3846.153846153846</v>
      </c>
      <c r="G11" s="2">
        <f>G10/10</f>
        <v>2500</v>
      </c>
    </row>
    <row r="12" spans="1:7" ht="12">
      <c r="A12" t="s">
        <v>13</v>
      </c>
      <c r="B12" s="2">
        <f>B2+B6</f>
        <v>401000</v>
      </c>
      <c r="C12" s="2">
        <f>C2+C6</f>
        <v>152500</v>
      </c>
      <c r="E12" t="s">
        <v>10</v>
      </c>
      <c r="F12">
        <v>3300</v>
      </c>
      <c r="G12">
        <v>4400</v>
      </c>
    </row>
    <row r="13" spans="1:7" ht="12">
      <c r="A13" t="s">
        <v>14</v>
      </c>
      <c r="B13" s="2">
        <f>B10*100/B12</f>
        <v>2.493765586034913</v>
      </c>
      <c r="C13" s="2">
        <f>C10*100/C12</f>
        <v>6.557377049180328</v>
      </c>
      <c r="E13" t="s">
        <v>7</v>
      </c>
      <c r="F13" s="2">
        <f>F12*LN((F10+F14)/(F11+F14))</f>
        <v>4838.912327018309</v>
      </c>
      <c r="G13" s="2">
        <f>G12*LN((G10+G14)/(G11+G14))</f>
        <v>4530.325435597096</v>
      </c>
    </row>
    <row r="14" spans="5:7" ht="12">
      <c r="E14" t="s">
        <v>11</v>
      </c>
      <c r="F14">
        <v>10000</v>
      </c>
      <c r="G14">
        <v>10000</v>
      </c>
    </row>
    <row r="15" spans="1:7" ht="12">
      <c r="A15" t="s">
        <v>15</v>
      </c>
      <c r="B15" s="1" t="s">
        <v>1</v>
      </c>
      <c r="C15" s="1" t="s">
        <v>2</v>
      </c>
      <c r="E15" t="s">
        <v>12</v>
      </c>
      <c r="F15" s="2">
        <f>F13+F9+F5</f>
        <v>12705.649408511155</v>
      </c>
      <c r="G15" s="2">
        <f>G13+G9+G5</f>
        <v>12702.220003167435</v>
      </c>
    </row>
    <row r="16" spans="1:7" ht="12">
      <c r="A16" t="s">
        <v>4</v>
      </c>
      <c r="B16">
        <v>350000</v>
      </c>
      <c r="C16">
        <v>112500</v>
      </c>
      <c r="E16" t="s">
        <v>13</v>
      </c>
      <c r="F16" s="2">
        <f>F2+F6+F10</f>
        <v>1140000</v>
      </c>
      <c r="G16" s="2">
        <f>G2+G6+G10</f>
        <v>358000</v>
      </c>
    </row>
    <row r="17" spans="1:7" ht="12">
      <c r="A17" t="s">
        <v>5</v>
      </c>
      <c r="B17" s="2">
        <f>B16/13</f>
        <v>26923.076923076922</v>
      </c>
      <c r="C17" s="2">
        <f>C16/10</f>
        <v>11250</v>
      </c>
      <c r="E17" t="s">
        <v>14</v>
      </c>
      <c r="F17" s="2">
        <f>F14*100/F16</f>
        <v>0.8771929824561403</v>
      </c>
      <c r="G17" s="2">
        <f>G14*100/G16</f>
        <v>2.793296089385475</v>
      </c>
    </row>
    <row r="18" spans="1:3" ht="12">
      <c r="A18" t="s">
        <v>6</v>
      </c>
      <c r="B18">
        <v>3000</v>
      </c>
      <c r="C18">
        <v>4000</v>
      </c>
    </row>
    <row r="19" spans="1:3" ht="12">
      <c r="A19" t="s">
        <v>7</v>
      </c>
      <c r="B19" s="2">
        <f>LN((B16+B20+B24)/(B17+B20+B24))*B18</f>
        <v>4849.107065612356</v>
      </c>
      <c r="C19" s="2">
        <f>LN((C16+C20+C24)/(C17+C20+C24))*C18</f>
        <v>4195.440493849947</v>
      </c>
    </row>
    <row r="20" spans="1:3" ht="12">
      <c r="A20" t="s">
        <v>8</v>
      </c>
      <c r="B20">
        <v>51000</v>
      </c>
      <c r="C20">
        <v>40000</v>
      </c>
    </row>
    <row r="21" spans="1:3" ht="12">
      <c r="A21" t="s">
        <v>9</v>
      </c>
      <c r="B21" s="2">
        <f>B20/13</f>
        <v>3923.076923076923</v>
      </c>
      <c r="C21" s="2">
        <f>C20/10</f>
        <v>4000</v>
      </c>
    </row>
    <row r="22" spans="1:3" ht="12">
      <c r="A22" t="s">
        <v>10</v>
      </c>
      <c r="B22">
        <v>3300</v>
      </c>
      <c r="C22">
        <v>4400</v>
      </c>
    </row>
    <row r="23" spans="1:3" ht="12">
      <c r="A23" t="s">
        <v>7</v>
      </c>
      <c r="B23" s="2">
        <f>B22*LN((B20+B24)/(B21+B24))</f>
        <v>7158.53398110788</v>
      </c>
      <c r="C23" s="2">
        <f>C22*LN((C20+C24)/(C21+C24))</f>
        <v>7808.268116007945</v>
      </c>
    </row>
    <row r="24" spans="1:3" ht="12">
      <c r="A24" t="s">
        <v>11</v>
      </c>
      <c r="B24">
        <v>2150</v>
      </c>
      <c r="C24">
        <v>3350</v>
      </c>
    </row>
    <row r="25" spans="1:3" ht="12">
      <c r="A25" t="s">
        <v>16</v>
      </c>
      <c r="B25" s="2">
        <f>B23+B19</f>
        <v>12007.641046720237</v>
      </c>
      <c r="C25" s="2">
        <f>C23+C19</f>
        <v>12003.708609857891</v>
      </c>
    </row>
    <row r="26" spans="1:3" ht="12">
      <c r="A26" t="s">
        <v>13</v>
      </c>
      <c r="B26" s="2">
        <f>B16+B20</f>
        <v>401000</v>
      </c>
      <c r="C26" s="2">
        <f>C16+C20</f>
        <v>152500</v>
      </c>
    </row>
    <row r="27" spans="1:3" ht="12">
      <c r="A27" t="s">
        <v>14</v>
      </c>
      <c r="B27" s="2">
        <f>B24*100/B26</f>
        <v>0.5361596009975063</v>
      </c>
      <c r="C27" s="2">
        <f>C24*100/C26</f>
        <v>2.19672131147541</v>
      </c>
    </row>
    <row r="30" spans="1:3" ht="12">
      <c r="A30" t="s">
        <v>3</v>
      </c>
      <c r="B30" s="1" t="s">
        <v>1</v>
      </c>
      <c r="C30" s="1" t="s">
        <v>2</v>
      </c>
    </row>
    <row r="31" spans="1:3" ht="12">
      <c r="A31" t="s">
        <v>4</v>
      </c>
      <c r="B31">
        <v>350000</v>
      </c>
      <c r="C31">
        <v>112500</v>
      </c>
    </row>
    <row r="32" spans="1:3" ht="12">
      <c r="A32" t="s">
        <v>5</v>
      </c>
      <c r="B32" s="2">
        <f>B31/13</f>
        <v>26923.076923076922</v>
      </c>
      <c r="C32" s="2">
        <f>C31/10</f>
        <v>11250</v>
      </c>
    </row>
    <row r="33" spans="1:3" ht="12">
      <c r="A33" t="s">
        <v>6</v>
      </c>
      <c r="B33">
        <v>3000</v>
      </c>
      <c r="C33">
        <v>4000</v>
      </c>
    </row>
    <row r="34" spans="1:3" ht="12">
      <c r="A34" t="s">
        <v>7</v>
      </c>
      <c r="B34" s="2">
        <f>LN((B31+B35+B39)/(B32+B35+B39))*B33</f>
        <v>4885.463290601184</v>
      </c>
      <c r="C34" s="2">
        <f>LN((C31+C35+C39)/(C32+C35+C39))*C33</f>
        <v>4250.964480431865</v>
      </c>
    </row>
    <row r="35" spans="1:3" ht="12">
      <c r="A35" t="s">
        <v>8</v>
      </c>
      <c r="B35">
        <v>51000</v>
      </c>
      <c r="C35">
        <v>40000</v>
      </c>
    </row>
    <row r="36" spans="1:3" ht="12">
      <c r="A36" t="s">
        <v>9</v>
      </c>
      <c r="B36" s="2">
        <f>B35/13</f>
        <v>3923.076923076923</v>
      </c>
      <c r="C36" s="2">
        <f>C35/10</f>
        <v>4000</v>
      </c>
    </row>
    <row r="37" spans="1:3" ht="12">
      <c r="A37" t="s">
        <v>10</v>
      </c>
      <c r="B37">
        <v>3300</v>
      </c>
      <c r="C37">
        <v>4400</v>
      </c>
    </row>
    <row r="38" spans="1:3" ht="12">
      <c r="A38" t="s">
        <v>7</v>
      </c>
      <c r="B38" s="2">
        <f>B37*LN((B35+B39)/(B36+B39))</f>
        <v>7809.635355190762</v>
      </c>
      <c r="C38" s="2">
        <f>C37*LN((C35+C39)/(C36+C39))</f>
        <v>8438.63208756005</v>
      </c>
    </row>
    <row r="39" spans="1:3" ht="12">
      <c r="A39" t="s">
        <v>11</v>
      </c>
      <c r="B39">
        <v>950</v>
      </c>
      <c r="C39">
        <v>2200</v>
      </c>
    </row>
    <row r="40" spans="1:3" ht="12">
      <c r="A40" t="s">
        <v>17</v>
      </c>
      <c r="B40" s="2">
        <f>B38+B34</f>
        <v>12695.098645791946</v>
      </c>
      <c r="C40" s="2">
        <f>C38+C34</f>
        <v>12689.596567991915</v>
      </c>
    </row>
    <row r="41" spans="1:3" ht="12">
      <c r="A41" t="s">
        <v>13</v>
      </c>
      <c r="B41" s="2">
        <f>B31+B35</f>
        <v>401000</v>
      </c>
      <c r="C41" s="2">
        <f>C31+C35</f>
        <v>152500</v>
      </c>
    </row>
    <row r="42" spans="1:3" ht="12">
      <c r="A42" t="s">
        <v>14</v>
      </c>
      <c r="B42" s="2">
        <f>B39*100/B41</f>
        <v>0.23690773067331672</v>
      </c>
      <c r="C42" s="2">
        <f>C39*100/C41</f>
        <v>1.4426229508196722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Leitenberger</dc:creator>
  <cp:keywords/>
  <dc:description/>
  <cp:lastModifiedBy/>
  <dcterms:created xsi:type="dcterms:W3CDTF">2009-01-20T12:31:15Z</dcterms:created>
  <cp:category/>
  <cp:version/>
  <cp:contentType/>
  <cp:contentStatus/>
</cp:coreProperties>
</file>